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e 12.01.2021\TEAVA DEPOZIT\LOT VECHI 2018-2019\"/>
    </mc:Choice>
  </mc:AlternateContent>
  <xr:revisionPtr revIDLastSave="0" documentId="13_ncr:1_{C5FBD952-14E1-42D5-9CF9-BC1AC8A1E7BE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Anexa 2" sheetId="4" r:id="rId1"/>
    <sheet name="ADJUDECAT " sheetId="6" r:id="rId2"/>
  </sheets>
  <definedNames>
    <definedName name="_xlnm._FilterDatabase" localSheetId="0" hidden="1">'Anexa 2'!$1:$32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6" l="1"/>
  <c r="N33" i="6" s="1"/>
  <c r="L16" i="6"/>
  <c r="M16" i="6" s="1"/>
  <c r="N16" i="6" s="1"/>
  <c r="L22" i="6"/>
  <c r="M22" i="6" s="1"/>
  <c r="N22" i="6" s="1"/>
  <c r="L27" i="6"/>
  <c r="M27" i="6" s="1"/>
  <c r="N27" i="6" s="1"/>
  <c r="L28" i="6"/>
  <c r="M28" i="6" s="1"/>
  <c r="N28" i="6" s="1"/>
  <c r="L33" i="6"/>
  <c r="L13" i="6"/>
  <c r="M13" i="6" s="1"/>
  <c r="N13" i="6" s="1"/>
  <c r="K14" i="6"/>
  <c r="L14" i="6" s="1"/>
  <c r="M14" i="6" s="1"/>
  <c r="N14" i="6" s="1"/>
  <c r="K15" i="6"/>
  <c r="L15" i="6" s="1"/>
  <c r="M15" i="6" s="1"/>
  <c r="N15" i="6" s="1"/>
  <c r="K16" i="6"/>
  <c r="K17" i="6"/>
  <c r="L17" i="6" s="1"/>
  <c r="M17" i="6" s="1"/>
  <c r="N17" i="6" s="1"/>
  <c r="K18" i="6"/>
  <c r="L18" i="6" s="1"/>
  <c r="M18" i="6" s="1"/>
  <c r="N18" i="6" s="1"/>
  <c r="K19" i="6"/>
  <c r="L19" i="6" s="1"/>
  <c r="M19" i="6" s="1"/>
  <c r="N19" i="6" s="1"/>
  <c r="K20" i="6"/>
  <c r="L20" i="6" s="1"/>
  <c r="M20" i="6" s="1"/>
  <c r="N20" i="6" s="1"/>
  <c r="K21" i="6"/>
  <c r="L21" i="6" s="1"/>
  <c r="M21" i="6" s="1"/>
  <c r="N21" i="6" s="1"/>
  <c r="K22" i="6"/>
  <c r="K23" i="6"/>
  <c r="L23" i="6" s="1"/>
  <c r="M23" i="6" s="1"/>
  <c r="N23" i="6" s="1"/>
  <c r="K24" i="6"/>
  <c r="L24" i="6" s="1"/>
  <c r="M24" i="6" s="1"/>
  <c r="N24" i="6" s="1"/>
  <c r="K25" i="6"/>
  <c r="L25" i="6" s="1"/>
  <c r="M25" i="6" s="1"/>
  <c r="N25" i="6" s="1"/>
  <c r="K26" i="6"/>
  <c r="L26" i="6" s="1"/>
  <c r="M26" i="6" s="1"/>
  <c r="N26" i="6" s="1"/>
  <c r="K27" i="6"/>
  <c r="K28" i="6"/>
  <c r="K29" i="6"/>
  <c r="L29" i="6" s="1"/>
  <c r="M29" i="6" s="1"/>
  <c r="N29" i="6" s="1"/>
  <c r="K30" i="6"/>
  <c r="L30" i="6" s="1"/>
  <c r="M30" i="6" s="1"/>
  <c r="N30" i="6" s="1"/>
  <c r="K31" i="6"/>
  <c r="L31" i="6" s="1"/>
  <c r="M31" i="6" s="1"/>
  <c r="N31" i="6" s="1"/>
  <c r="K32" i="6"/>
  <c r="L32" i="6" s="1"/>
  <c r="M32" i="6" s="1"/>
  <c r="N32" i="6" s="1"/>
  <c r="K33" i="6"/>
  <c r="K13" i="6"/>
  <c r="E14" i="4" l="1"/>
  <c r="E10" i="4"/>
  <c r="E5" i="4"/>
  <c r="E3" i="4"/>
  <c r="H13" i="4"/>
  <c r="I13" i="4" s="1"/>
  <c r="J13" i="4" s="1"/>
  <c r="G13" i="4"/>
  <c r="H12" i="4"/>
  <c r="I12" i="4" s="1"/>
  <c r="J12" i="4" s="1"/>
  <c r="G12" i="4"/>
  <c r="H11" i="4"/>
  <c r="I11" i="4" s="1"/>
  <c r="J11" i="4" s="1"/>
  <c r="G11" i="4"/>
  <c r="E16" i="4" l="1"/>
  <c r="H4" i="4"/>
  <c r="I4" i="4" s="1"/>
  <c r="J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2" i="4"/>
  <c r="I2" i="4" s="1"/>
  <c r="G4" i="4"/>
  <c r="G6" i="4"/>
  <c r="G7" i="4"/>
  <c r="G8" i="4"/>
  <c r="G9" i="4"/>
  <c r="G2" i="4" l="1"/>
  <c r="J2" i="4" l="1"/>
</calcChain>
</file>

<file path=xl/sharedStrings.xml><?xml version="1.0" encoding="utf-8"?>
<sst xmlns="http://schemas.openxmlformats.org/spreadsheetml/2006/main" count="138" uniqueCount="62">
  <si>
    <t>06 Moinesti</t>
  </si>
  <si>
    <t>2 1/2</t>
  </si>
  <si>
    <t>4</t>
  </si>
  <si>
    <t>13 Baraganu</t>
  </si>
  <si>
    <t>Diam. (")</t>
  </si>
  <si>
    <t>Descriere</t>
  </si>
  <si>
    <t>Magazia</t>
  </si>
  <si>
    <t>DOBOSARIU MIOARA/      745269651</t>
  </si>
  <si>
    <t>BICA ELENA/     727722095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</si>
  <si>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</si>
  <si>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</si>
  <si>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</si>
  <si>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</si>
  <si>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</si>
  <si>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2 1/2 Total</t>
  </si>
  <si>
    <t>4 Total</t>
  </si>
  <si>
    <t>28     Total</t>
  </si>
  <si>
    <t>Grand Total</t>
  </si>
  <si>
    <t>Teava recuperata 28"</t>
  </si>
  <si>
    <t>Teava recuperata 14 3/4 "</t>
  </si>
  <si>
    <t>Teava 2 1/2 "recuperata  PUBLIC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</si>
  <si>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</si>
  <si>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</si>
  <si>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</si>
  <si>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</si>
  <si>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</si>
  <si>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LUNGU PETRE/     723670187</t>
  </si>
  <si>
    <t>14 Inotesti</t>
  </si>
  <si>
    <t>TEAVA 6 5/8"(recuperata)</t>
  </si>
  <si>
    <t>IACOB FLORICA/730550732</t>
  </si>
  <si>
    <t>6 5/8 Total</t>
  </si>
  <si>
    <t>ADJUDECAT</t>
  </si>
  <si>
    <t>TEAVA 10" 3/4 (recuperata)</t>
  </si>
  <si>
    <t xml:space="preserve">SC LUIE TOTAL </t>
  </si>
  <si>
    <t>TEAVA 14 3/4" (recuperata)</t>
  </si>
  <si>
    <t>Pret adjudecare  lei/m (fara TVA)</t>
  </si>
  <si>
    <t xml:space="preserve">lotul nou 2020  </t>
  </si>
  <si>
    <t>lotul nou 2021</t>
  </si>
  <si>
    <t>lotul nou 2022</t>
  </si>
  <si>
    <t>lotul nou 2023</t>
  </si>
  <si>
    <t>lotul nou 2024</t>
  </si>
  <si>
    <t>lotul nou 2025</t>
  </si>
  <si>
    <t>lotul nou 2026</t>
  </si>
  <si>
    <t>lotul nou 2027</t>
  </si>
  <si>
    <t>lotul nou 2028</t>
  </si>
  <si>
    <t>lotul nou 2029</t>
  </si>
  <si>
    <t>lotul nou 2030</t>
  </si>
  <si>
    <t>lotul nou 2031</t>
  </si>
  <si>
    <t>lotul nou 2032</t>
  </si>
  <si>
    <t>lotul nou 2033</t>
  </si>
  <si>
    <t>lotul nou 2034</t>
  </si>
  <si>
    <t>lotul nou 2035</t>
  </si>
  <si>
    <t>lotul nou 2036</t>
  </si>
  <si>
    <t>lotul nou 2037</t>
  </si>
  <si>
    <t>lotul nou 2038</t>
  </si>
  <si>
    <t>PAS</t>
  </si>
  <si>
    <t xml:space="preserve">PAS1 </t>
  </si>
  <si>
    <t>PAS2</t>
  </si>
  <si>
    <t>PAS3</t>
  </si>
  <si>
    <t>SC LUIE TOTAL SRL, SC ADIDRAD COM SRL, SC MSD COM SRL</t>
  </si>
  <si>
    <t>SC LUIE TOTAL SRL, SC MSD COM SRL</t>
  </si>
  <si>
    <t xml:space="preserve">lotul vechi 2018-2019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</si>
</sst>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12" fontId="1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3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2" fontId="1" fillId="0" borderId="3" xfId="0" applyNumberFormat="1" applyFont="1" applyFill="1" applyBorder="1" applyAlignment="1">
      <alignment horizontal="left" vertical="top" wrapText="1"/>
    </xf>
    <xf numFmtId="12" fontId="1" fillId="0" borderId="1" xfId="0" applyNumberFormat="1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3" borderId="0" xfId="0" applyFont="1" applyFill="1" applyBorder="1" applyAlignment="1">
      <alignment horizontal="left" wrapText="1"/>
    </xf>
    <xf numFmtId="4" fontId="2" fillId="3" borderId="0" xfId="0" applyNumberFormat="1" applyFont="1" applyFill="1" applyBorder="1" applyAlignment="1">
      <alignment horizontal="left" vertical="top"/>
    </xf>
    <xf numFmtId="4" fontId="2" fillId="2" borderId="0" xfId="0" applyNumberFormat="1" applyFont="1" applyFill="1" applyBorder="1" applyAlignment="1">
      <alignment horizontal="left" vertical="top" wrapText="1"/>
    </xf>
    <xf numFmtId="12" fontId="1" fillId="0" borderId="0" xfId="0" applyNumberFormat="1" applyFont="1" applyAlignment="1">
      <alignment horizontal="left" vertical="top"/>
    </xf>
    <xf numFmtId="0" fontId="4" fillId="0" borderId="0" xfId="0" applyFont="1"/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top"/>
    </xf>
    <xf numFmtId="12" fontId="2" fillId="0" borderId="3" xfId="0" applyNumberFormat="1" applyFont="1" applyFill="1" applyBorder="1" applyAlignment="1">
      <alignment horizontal="left" vertical="top"/>
    </xf>
    <xf numFmtId="12" fontId="1" fillId="0" borderId="3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12" fontId="4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4" fontId="4" fillId="0" borderId="1" xfId="0" applyNumberFormat="1" applyFont="1" applyFill="1" applyBorder="1" applyAlignment="1">
      <alignment horizontal="left" vertical="top"/>
    </xf>
    <xf numFmtId="12" fontId="3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/>
    </xf>
    <xf numFmtId="4" fontId="4" fillId="0" borderId="0" xfId="0" applyNumberFormat="1" applyFont="1"/>
    <xf numFmtId="0" fontId="2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Fill="1" applyBorder="1" applyAlignme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E16" sqref="E16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customWidth="1"/>
    <col min="4" max="4" width="5.5546875" style="10" hidden="1" customWidth="1"/>
    <col min="5" max="5" width="10.109375" style="12" customWidth="1"/>
    <col min="6" max="6" width="12.88671875" style="20" hidden="1" customWidth="1"/>
    <col min="7" max="7" width="9.33203125" style="20" hidden="1" customWidth="1"/>
    <col min="8" max="8" width="9.33203125" style="20" customWidth="1"/>
    <col min="9" max="9" width="12.88671875" style="12" customWidth="1"/>
    <col min="10" max="10" width="11.33203125" style="12" bestFit="1" customWidth="1"/>
    <col min="11" max="11" width="32.5546875" style="31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" s="29" customFormat="1" ht="93.6" x14ac:dyDescent="0.3">
      <c r="A1" s="23" t="s">
        <v>6</v>
      </c>
      <c r="B1" s="23" t="s">
        <v>5</v>
      </c>
      <c r="C1" s="24" t="s">
        <v>4</v>
      </c>
      <c r="D1" s="32" t="s">
        <v>22</v>
      </c>
      <c r="E1" s="25" t="s">
        <v>23</v>
      </c>
      <c r="F1" s="27" t="s">
        <v>11</v>
      </c>
      <c r="G1" s="27" t="s">
        <v>13</v>
      </c>
      <c r="H1" s="26" t="s">
        <v>21</v>
      </c>
      <c r="I1" s="27" t="s">
        <v>24</v>
      </c>
      <c r="J1" s="27" t="s">
        <v>25</v>
      </c>
      <c r="K1" s="30"/>
      <c r="L1" s="28"/>
    </row>
    <row r="2" spans="1:12" s="1" customFormat="1" ht="31.2" outlineLevel="2" x14ac:dyDescent="0.3">
      <c r="A2" s="2" t="s">
        <v>0</v>
      </c>
      <c r="B2" s="2" t="s">
        <v>20</v>
      </c>
      <c r="C2" s="3" t="s">
        <v>1</v>
      </c>
      <c r="D2" s="33">
        <v>1</v>
      </c>
      <c r="E2" s="21">
        <v>474</v>
      </c>
      <c r="F2" s="4">
        <v>12.46</v>
      </c>
      <c r="G2" s="4">
        <f>0.9*F2</f>
        <v>11.214</v>
      </c>
      <c r="H2" s="13">
        <f>0.8*F2</f>
        <v>9.9680000000000017</v>
      </c>
      <c r="I2" s="4">
        <f>H2*E2</f>
        <v>4724.8320000000012</v>
      </c>
      <c r="J2" s="4">
        <f>10/100*I2</f>
        <v>472.48320000000012</v>
      </c>
      <c r="K2" s="30" t="s">
        <v>7</v>
      </c>
      <c r="L2" s="16"/>
    </row>
    <row r="3" spans="1:12" s="1" customFormat="1" outlineLevel="1" x14ac:dyDescent="0.3">
      <c r="A3" s="2"/>
      <c r="B3" s="2"/>
      <c r="C3" s="39" t="s">
        <v>14</v>
      </c>
      <c r="D3" s="33"/>
      <c r="E3" s="21">
        <f>SUBTOTAL(9,E2:E2)</f>
        <v>474</v>
      </c>
      <c r="F3" s="4"/>
      <c r="G3" s="4"/>
      <c r="H3" s="13"/>
      <c r="I3" s="4"/>
      <c r="J3" s="4"/>
      <c r="K3" s="30"/>
      <c r="L3" s="16"/>
    </row>
    <row r="4" spans="1:12" s="1" customFormat="1" outlineLevel="2" x14ac:dyDescent="0.3">
      <c r="A4" s="5" t="s">
        <v>9</v>
      </c>
      <c r="B4" s="2" t="s">
        <v>10</v>
      </c>
      <c r="C4" s="3" t="s">
        <v>2</v>
      </c>
      <c r="D4" s="33">
        <v>2</v>
      </c>
      <c r="E4" s="21">
        <v>64.599999999999994</v>
      </c>
      <c r="F4" s="4">
        <v>14.56</v>
      </c>
      <c r="G4" s="4">
        <f t="shared" ref="G4:G9" si="0">0.9*F4</f>
        <v>13.104000000000001</v>
      </c>
      <c r="H4" s="13">
        <f t="shared" ref="H4:H9" si="1">0.8*F4</f>
        <v>11.648000000000001</v>
      </c>
      <c r="I4" s="4">
        <f t="shared" ref="I4:I9" si="2">H4*E4</f>
        <v>752.46080000000006</v>
      </c>
      <c r="J4" s="4">
        <f t="shared" ref="J4:J9" si="3">10/100*I4</f>
        <v>75.246080000000006</v>
      </c>
      <c r="K4" s="30" t="s">
        <v>8</v>
      </c>
      <c r="L4" s="16"/>
    </row>
    <row r="5" spans="1:12" s="1" customFormat="1" outlineLevel="1" x14ac:dyDescent="0.3">
      <c r="A5" s="40"/>
      <c r="B5" s="41"/>
      <c r="C5" s="45" t="s">
        <v>15</v>
      </c>
      <c r="D5" s="34"/>
      <c r="E5" s="42">
        <f>SUBTOTAL(9,E4:E4)</f>
        <v>64.599999999999994</v>
      </c>
      <c r="F5" s="43"/>
      <c r="G5" s="4"/>
      <c r="H5" s="13"/>
      <c r="I5" s="4"/>
      <c r="J5" s="4"/>
      <c r="K5" s="44"/>
      <c r="L5" s="16"/>
    </row>
    <row r="6" spans="1:12" outlineLevel="2" x14ac:dyDescent="0.3">
      <c r="A6" s="35" t="s">
        <v>3</v>
      </c>
      <c r="B6" s="6" t="s">
        <v>18</v>
      </c>
      <c r="C6" s="7">
        <v>28</v>
      </c>
      <c r="D6" s="34">
        <v>22</v>
      </c>
      <c r="E6" s="22">
        <v>500</v>
      </c>
      <c r="F6" s="8">
        <v>241.5</v>
      </c>
      <c r="G6" s="4">
        <f t="shared" si="0"/>
        <v>217.35</v>
      </c>
      <c r="H6" s="13">
        <f t="shared" si="1"/>
        <v>193.20000000000002</v>
      </c>
      <c r="I6" s="4">
        <f t="shared" si="2"/>
        <v>96600.000000000015</v>
      </c>
      <c r="J6" s="4">
        <f t="shared" si="3"/>
        <v>9660.0000000000018</v>
      </c>
      <c r="K6" s="69" t="s">
        <v>26</v>
      </c>
      <c r="L6" s="18"/>
    </row>
    <row r="7" spans="1:12" outlineLevel="2" x14ac:dyDescent="0.3">
      <c r="A7" s="35" t="s">
        <v>3</v>
      </c>
      <c r="B7" s="6" t="s">
        <v>18</v>
      </c>
      <c r="C7" s="7">
        <v>28</v>
      </c>
      <c r="D7" s="34">
        <v>23</v>
      </c>
      <c r="E7" s="22">
        <v>500</v>
      </c>
      <c r="F7" s="8">
        <v>241.5</v>
      </c>
      <c r="G7" s="4">
        <f t="shared" si="0"/>
        <v>217.35</v>
      </c>
      <c r="H7" s="13">
        <f t="shared" si="1"/>
        <v>193.20000000000002</v>
      </c>
      <c r="I7" s="4">
        <f t="shared" si="2"/>
        <v>96600.000000000015</v>
      </c>
      <c r="J7" s="4">
        <f t="shared" si="3"/>
        <v>9660.0000000000018</v>
      </c>
      <c r="K7" s="69"/>
      <c r="L7" s="18"/>
    </row>
    <row r="8" spans="1:12" outlineLevel="2" x14ac:dyDescent="0.3">
      <c r="A8" s="35" t="s">
        <v>3</v>
      </c>
      <c r="B8" s="6" t="s">
        <v>18</v>
      </c>
      <c r="C8" s="7">
        <v>28</v>
      </c>
      <c r="D8" s="34">
        <v>24</v>
      </c>
      <c r="E8" s="22">
        <v>500</v>
      </c>
      <c r="F8" s="8">
        <v>241.5</v>
      </c>
      <c r="G8" s="4">
        <f t="shared" si="0"/>
        <v>217.35</v>
      </c>
      <c r="H8" s="13">
        <f t="shared" si="1"/>
        <v>193.20000000000002</v>
      </c>
      <c r="I8" s="4">
        <f t="shared" si="2"/>
        <v>96600.000000000015</v>
      </c>
      <c r="J8" s="4">
        <f t="shared" si="3"/>
        <v>9660.0000000000018</v>
      </c>
      <c r="K8" s="69"/>
      <c r="L8" s="18"/>
    </row>
    <row r="9" spans="1:12" outlineLevel="2" x14ac:dyDescent="0.3">
      <c r="A9" s="35" t="s">
        <v>3</v>
      </c>
      <c r="B9" s="6" t="s">
        <v>18</v>
      </c>
      <c r="C9" s="7">
        <v>28</v>
      </c>
      <c r="D9" s="34">
        <v>25</v>
      </c>
      <c r="E9" s="22">
        <v>413.5</v>
      </c>
      <c r="F9" s="8">
        <v>241.5</v>
      </c>
      <c r="G9" s="4">
        <f t="shared" si="0"/>
        <v>217.35</v>
      </c>
      <c r="H9" s="13">
        <f t="shared" si="1"/>
        <v>193.20000000000002</v>
      </c>
      <c r="I9" s="4">
        <f t="shared" si="2"/>
        <v>79888.200000000012</v>
      </c>
      <c r="J9" s="4">
        <f t="shared" si="3"/>
        <v>7988.8200000000015</v>
      </c>
      <c r="K9" s="69"/>
      <c r="L9" s="18"/>
    </row>
    <row r="10" spans="1:12" outlineLevel="1" x14ac:dyDescent="0.3">
      <c r="A10" s="35"/>
      <c r="B10" s="6"/>
      <c r="C10" s="46" t="s">
        <v>16</v>
      </c>
      <c r="D10" s="34"/>
      <c r="E10" s="22">
        <f>SUBTOTAL(9,E6:E9)</f>
        <v>1913.5</v>
      </c>
      <c r="F10" s="8"/>
      <c r="G10" s="4"/>
      <c r="H10" s="13"/>
      <c r="I10" s="4"/>
      <c r="J10" s="4"/>
      <c r="K10" s="36"/>
      <c r="L10" s="18"/>
    </row>
    <row r="11" spans="1:12" outlineLevel="2" x14ac:dyDescent="0.3">
      <c r="A11" s="37" t="s">
        <v>27</v>
      </c>
      <c r="B11" s="6" t="s">
        <v>28</v>
      </c>
      <c r="C11" s="7">
        <v>6.625</v>
      </c>
      <c r="D11" s="33">
        <v>26</v>
      </c>
      <c r="E11" s="22">
        <v>500</v>
      </c>
      <c r="F11" s="4">
        <v>38.35</v>
      </c>
      <c r="G11" s="4">
        <f t="shared" ref="G11:G13" si="4">0.9*F11</f>
        <v>34.515000000000001</v>
      </c>
      <c r="H11" s="13">
        <f t="shared" ref="H11:H13" si="5">0.8*F11</f>
        <v>30.680000000000003</v>
      </c>
      <c r="I11" s="4">
        <f t="shared" ref="I11:I13" si="6">H11*E11</f>
        <v>15340.000000000002</v>
      </c>
      <c r="J11" s="4">
        <f t="shared" ref="J11:J13" si="7">10/100*I11</f>
        <v>1534.0000000000002</v>
      </c>
      <c r="K11" s="70" t="s">
        <v>29</v>
      </c>
      <c r="L11" s="18"/>
    </row>
    <row r="12" spans="1:12" outlineLevel="2" x14ac:dyDescent="0.3">
      <c r="A12" s="37" t="s">
        <v>27</v>
      </c>
      <c r="B12" s="6" t="s">
        <v>28</v>
      </c>
      <c r="C12" s="7">
        <v>6.625</v>
      </c>
      <c r="D12" s="33">
        <v>27</v>
      </c>
      <c r="E12" s="22">
        <v>500</v>
      </c>
      <c r="F12" s="4">
        <v>38.35</v>
      </c>
      <c r="G12" s="4">
        <f t="shared" si="4"/>
        <v>34.515000000000001</v>
      </c>
      <c r="H12" s="13">
        <f t="shared" si="5"/>
        <v>30.680000000000003</v>
      </c>
      <c r="I12" s="4">
        <f t="shared" si="6"/>
        <v>15340.000000000002</v>
      </c>
      <c r="J12" s="4">
        <f t="shared" si="7"/>
        <v>1534.0000000000002</v>
      </c>
      <c r="K12" s="70"/>
      <c r="L12" s="18"/>
    </row>
    <row r="13" spans="1:12" outlineLevel="2" x14ac:dyDescent="0.3">
      <c r="A13" s="37" t="s">
        <v>27</v>
      </c>
      <c r="B13" s="6" t="s">
        <v>28</v>
      </c>
      <c r="C13" s="7">
        <v>6.625</v>
      </c>
      <c r="D13" s="33">
        <v>28</v>
      </c>
      <c r="E13" s="22">
        <v>500</v>
      </c>
      <c r="F13" s="4">
        <v>38.35</v>
      </c>
      <c r="G13" s="4">
        <f t="shared" si="4"/>
        <v>34.515000000000001</v>
      </c>
      <c r="H13" s="13">
        <f t="shared" si="5"/>
        <v>30.680000000000003</v>
      </c>
      <c r="I13" s="4">
        <f t="shared" si="6"/>
        <v>15340.000000000002</v>
      </c>
      <c r="J13" s="4">
        <f t="shared" si="7"/>
        <v>1534.0000000000002</v>
      </c>
      <c r="K13" s="71"/>
    </row>
    <row r="14" spans="1:12" outlineLevel="1" x14ac:dyDescent="0.3">
      <c r="A14" s="47"/>
      <c r="B14" s="17"/>
      <c r="C14" s="19" t="s">
        <v>30</v>
      </c>
      <c r="D14" s="48"/>
      <c r="E14" s="49">
        <f>SUBTOTAL(9,E11:E13)</f>
        <v>1500</v>
      </c>
      <c r="F14" s="14"/>
      <c r="G14" s="14"/>
      <c r="H14" s="50"/>
      <c r="I14" s="14"/>
      <c r="J14" s="14"/>
      <c r="K14" s="38"/>
    </row>
    <row r="15" spans="1:12" outlineLevel="1" x14ac:dyDescent="0.3">
      <c r="I15" s="14"/>
      <c r="J15" s="14"/>
    </row>
    <row r="16" spans="1:12" outlineLevel="1" x14ac:dyDescent="0.3">
      <c r="C16" s="51" t="s">
        <v>17</v>
      </c>
      <c r="E16" s="12">
        <f>SUBTOTAL(9,E2:E15)</f>
        <v>3952.1</v>
      </c>
      <c r="I16" s="14"/>
      <c r="J16" s="14"/>
    </row>
    <row r="17" spans="1:10" x14ac:dyDescent="0.3">
      <c r="A17" s="9" t="s">
        <v>12</v>
      </c>
      <c r="I17" s="14"/>
      <c r="J17" s="14"/>
    </row>
  </sheetData>
  <mergeCells count="2">
    <mergeCell ref="K6:K9"/>
    <mergeCell ref="K11:K13"/>
  </mergeCells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F1A74-FFEC-4508-882C-D38D6AC62833}">
  <dimension ref="B3:O33"/>
  <sheetViews>
    <sheetView topLeftCell="C1" workbookViewId="0">
      <selection activeCell="L38" sqref="L38"/>
    </sheetView>
  </sheetViews>
  <sheetFormatPr defaultRowHeight="15.6" x14ac:dyDescent="0.3"/>
  <cols>
    <col min="1" max="1" width="8.88671875" style="52"/>
    <col min="2" max="2" width="12" style="52" bestFit="1" customWidth="1"/>
    <col min="3" max="3" width="21" style="52" bestFit="1" customWidth="1"/>
    <col min="4" max="4" width="27.109375" style="52" bestFit="1" customWidth="1"/>
    <col min="5" max="5" width="9.77734375" style="52" bestFit="1" customWidth="1"/>
    <col min="6" max="7" width="9" style="52" bestFit="1" customWidth="1"/>
    <col min="8" max="8" width="11" style="52" bestFit="1" customWidth="1"/>
    <col min="9" max="9" width="10" style="52" bestFit="1" customWidth="1"/>
    <col min="10" max="10" width="65.33203125" style="67" bestFit="1" customWidth="1"/>
    <col min="11" max="11" width="6.21875" style="63" bestFit="1" customWidth="1"/>
    <col min="12" max="12" width="7.109375" style="63" bestFit="1" customWidth="1"/>
    <col min="13" max="15" width="8.88671875" style="63"/>
    <col min="16" max="16384" width="8.88671875" style="52"/>
  </cols>
  <sheetData>
    <row r="3" spans="2:14" ht="93.6" x14ac:dyDescent="0.3">
      <c r="B3" s="23" t="s">
        <v>6</v>
      </c>
      <c r="C3" s="23" t="s">
        <v>22</v>
      </c>
      <c r="D3" s="23" t="s">
        <v>5</v>
      </c>
      <c r="E3" s="24" t="s">
        <v>4</v>
      </c>
      <c r="F3" s="27" t="s">
        <v>23</v>
      </c>
      <c r="G3" s="27" t="s">
        <v>35</v>
      </c>
      <c r="H3" s="27" t="s">
        <v>24</v>
      </c>
      <c r="I3" s="27" t="s">
        <v>25</v>
      </c>
      <c r="J3" s="64" t="s">
        <v>31</v>
      </c>
      <c r="K3" s="63" t="s">
        <v>55</v>
      </c>
      <c r="L3" s="63" t="s">
        <v>56</v>
      </c>
      <c r="M3" s="63" t="s">
        <v>57</v>
      </c>
      <c r="N3" s="63" t="s">
        <v>58</v>
      </c>
    </row>
    <row r="4" spans="2:14" ht="15.6" hidden="1" customHeight="1" x14ac:dyDescent="0.3">
      <c r="B4" s="35" t="s">
        <v>3</v>
      </c>
      <c r="C4" s="53">
        <v>8</v>
      </c>
      <c r="D4" s="54" t="s">
        <v>19</v>
      </c>
      <c r="E4" s="55">
        <v>14.75</v>
      </c>
      <c r="F4" s="15">
        <v>500</v>
      </c>
      <c r="G4" s="4">
        <v>84.367999999999995</v>
      </c>
      <c r="H4" s="4">
        <v>42184</v>
      </c>
      <c r="I4" s="4">
        <v>4218.4000000000005</v>
      </c>
      <c r="J4" s="72" t="s">
        <v>60</v>
      </c>
    </row>
    <row r="5" spans="2:14" ht="15.6" hidden="1" customHeight="1" x14ac:dyDescent="0.3">
      <c r="B5" s="35" t="s">
        <v>3</v>
      </c>
      <c r="C5" s="53">
        <v>10</v>
      </c>
      <c r="D5" s="54" t="s">
        <v>19</v>
      </c>
      <c r="E5" s="55">
        <v>14.75</v>
      </c>
      <c r="F5" s="15">
        <v>500</v>
      </c>
      <c r="G5" s="4">
        <v>84.367999999999995</v>
      </c>
      <c r="H5" s="4">
        <v>42184</v>
      </c>
      <c r="I5" s="4">
        <v>4218.4000000000005</v>
      </c>
      <c r="J5" s="73"/>
    </row>
    <row r="6" spans="2:14" ht="15.6" hidden="1" customHeight="1" x14ac:dyDescent="0.3">
      <c r="B6" s="35" t="s">
        <v>3</v>
      </c>
      <c r="C6" s="53">
        <v>11</v>
      </c>
      <c r="D6" s="54" t="s">
        <v>19</v>
      </c>
      <c r="E6" s="55">
        <v>14.75</v>
      </c>
      <c r="F6" s="15">
        <v>500</v>
      </c>
      <c r="G6" s="4">
        <v>84.367999999999995</v>
      </c>
      <c r="H6" s="4">
        <v>42184</v>
      </c>
      <c r="I6" s="4">
        <v>4218.4000000000005</v>
      </c>
      <c r="J6" s="73"/>
    </row>
    <row r="7" spans="2:14" ht="15.6" hidden="1" customHeight="1" x14ac:dyDescent="0.3">
      <c r="B7" s="35" t="s">
        <v>3</v>
      </c>
      <c r="C7" s="53">
        <v>12</v>
      </c>
      <c r="D7" s="54" t="s">
        <v>19</v>
      </c>
      <c r="E7" s="55">
        <v>14.75</v>
      </c>
      <c r="F7" s="15">
        <v>500</v>
      </c>
      <c r="G7" s="4">
        <v>84.367999999999995</v>
      </c>
      <c r="H7" s="4">
        <v>42184</v>
      </c>
      <c r="I7" s="4">
        <v>4218.4000000000005</v>
      </c>
      <c r="J7" s="73"/>
    </row>
    <row r="8" spans="2:14" ht="15.6" hidden="1" customHeight="1" x14ac:dyDescent="0.3">
      <c r="B8" s="35" t="s">
        <v>3</v>
      </c>
      <c r="C8" s="53">
        <v>13</v>
      </c>
      <c r="D8" s="54" t="s">
        <v>19</v>
      </c>
      <c r="E8" s="55">
        <v>14.75</v>
      </c>
      <c r="F8" s="15">
        <v>500</v>
      </c>
      <c r="G8" s="4">
        <v>84.367999999999995</v>
      </c>
      <c r="H8" s="4">
        <v>42184</v>
      </c>
      <c r="I8" s="4">
        <v>4218.4000000000005</v>
      </c>
      <c r="J8" s="73"/>
    </row>
    <row r="9" spans="2:14" ht="15.6" hidden="1" customHeight="1" x14ac:dyDescent="0.3">
      <c r="B9" s="35" t="s">
        <v>3</v>
      </c>
      <c r="C9" s="53">
        <v>14</v>
      </c>
      <c r="D9" s="54" t="s">
        <v>19</v>
      </c>
      <c r="E9" s="55">
        <v>14.75</v>
      </c>
      <c r="F9" s="15">
        <v>500</v>
      </c>
      <c r="G9" s="4">
        <v>84.367999999999995</v>
      </c>
      <c r="H9" s="4">
        <v>42184</v>
      </c>
      <c r="I9" s="4">
        <v>4218.4000000000005</v>
      </c>
      <c r="J9" s="73"/>
    </row>
    <row r="10" spans="2:14" ht="15.6" hidden="1" customHeight="1" x14ac:dyDescent="0.3">
      <c r="B10" s="35" t="s">
        <v>3</v>
      </c>
      <c r="C10" s="53">
        <v>15</v>
      </c>
      <c r="D10" s="54" t="s">
        <v>19</v>
      </c>
      <c r="E10" s="55">
        <v>14.75</v>
      </c>
      <c r="F10" s="15">
        <v>500</v>
      </c>
      <c r="G10" s="4">
        <v>84.367999999999995</v>
      </c>
      <c r="H10" s="4">
        <v>42184</v>
      </c>
      <c r="I10" s="4">
        <v>4218.4000000000005</v>
      </c>
      <c r="J10" s="73"/>
    </row>
    <row r="11" spans="2:14" ht="15.6" hidden="1" customHeight="1" x14ac:dyDescent="0.3">
      <c r="B11" s="35" t="s">
        <v>3</v>
      </c>
      <c r="C11" s="53">
        <v>16</v>
      </c>
      <c r="D11" s="54" t="s">
        <v>19</v>
      </c>
      <c r="E11" s="55">
        <v>14.75</v>
      </c>
      <c r="F11" s="15">
        <v>500</v>
      </c>
      <c r="G11" s="4">
        <v>84.367999999999995</v>
      </c>
      <c r="H11" s="4">
        <v>42184</v>
      </c>
      <c r="I11" s="4">
        <v>4218.4000000000005</v>
      </c>
      <c r="J11" s="73"/>
    </row>
    <row r="12" spans="2:14" ht="15.6" hidden="1" customHeight="1" x14ac:dyDescent="0.3">
      <c r="B12" s="35" t="s">
        <v>3</v>
      </c>
      <c r="C12" s="53">
        <v>17</v>
      </c>
      <c r="D12" s="54" t="s">
        <v>19</v>
      </c>
      <c r="E12" s="55">
        <v>14.75</v>
      </c>
      <c r="F12" s="15">
        <v>487.02</v>
      </c>
      <c r="G12" s="4">
        <v>84.367999999999995</v>
      </c>
      <c r="H12" s="4">
        <v>41088.903359999997</v>
      </c>
      <c r="I12" s="4">
        <v>4108.8903359999995</v>
      </c>
      <c r="J12" s="73"/>
    </row>
    <row r="13" spans="2:14" x14ac:dyDescent="0.3">
      <c r="B13" s="35" t="s">
        <v>3</v>
      </c>
      <c r="C13" s="68" t="s">
        <v>61</v>
      </c>
      <c r="D13" s="54" t="s">
        <v>19</v>
      </c>
      <c r="E13" s="56">
        <v>14.75</v>
      </c>
      <c r="F13" s="15">
        <v>4487.0200000000004</v>
      </c>
      <c r="G13" s="4">
        <v>84.367999999999995</v>
      </c>
      <c r="H13" s="4"/>
      <c r="I13" s="4">
        <v>37856.090336000001</v>
      </c>
      <c r="J13" s="73"/>
      <c r="K13" s="63">
        <f>5/100*G13</f>
        <v>4.2183999999999999</v>
      </c>
      <c r="L13" s="63">
        <f>K13+G13</f>
        <v>88.586399999999998</v>
      </c>
      <c r="M13" s="63">
        <f>L13+K13</f>
        <v>92.8048</v>
      </c>
      <c r="N13" s="63">
        <f>M13+K13</f>
        <v>97.023200000000003</v>
      </c>
    </row>
    <row r="14" spans="2:14" ht="15.6" hidden="1" customHeight="1" x14ac:dyDescent="0.3">
      <c r="B14" s="57" t="s">
        <v>27</v>
      </c>
      <c r="C14" s="62" t="s">
        <v>37</v>
      </c>
      <c r="D14" s="57" t="s">
        <v>32</v>
      </c>
      <c r="E14" s="58">
        <v>10.75</v>
      </c>
      <c r="F14" s="57">
        <v>500</v>
      </c>
      <c r="G14" s="59">
        <v>70.400000000000006</v>
      </c>
      <c r="H14" s="60">
        <v>35200</v>
      </c>
      <c r="I14" s="60">
        <v>3520</v>
      </c>
      <c r="J14" s="65" t="s">
        <v>33</v>
      </c>
      <c r="K14" s="63">
        <f t="shared" ref="K14:K33" si="0">5/100*G14</f>
        <v>3.5200000000000005</v>
      </c>
      <c r="L14" s="63">
        <f t="shared" ref="L14:L33" si="1">K14+G14</f>
        <v>73.92</v>
      </c>
      <c r="M14" s="63">
        <f t="shared" ref="M14:M33" si="2">L14+K14</f>
        <v>77.44</v>
      </c>
      <c r="N14" s="63">
        <f t="shared" ref="N14:N33" si="3">M14+K14</f>
        <v>80.959999999999994</v>
      </c>
    </row>
    <row r="15" spans="2:14" ht="15.6" hidden="1" customHeight="1" x14ac:dyDescent="0.3">
      <c r="B15" s="57" t="s">
        <v>27</v>
      </c>
      <c r="C15" s="62" t="s">
        <v>38</v>
      </c>
      <c r="D15" s="57" t="s">
        <v>32</v>
      </c>
      <c r="E15" s="58">
        <v>10.75</v>
      </c>
      <c r="F15" s="57">
        <v>500</v>
      </c>
      <c r="G15" s="59">
        <v>70.400000000000006</v>
      </c>
      <c r="H15" s="60">
        <v>35200</v>
      </c>
      <c r="I15" s="60">
        <v>3520</v>
      </c>
      <c r="J15" s="65"/>
      <c r="K15" s="63">
        <f t="shared" si="0"/>
        <v>3.5200000000000005</v>
      </c>
      <c r="L15" s="63">
        <f t="shared" si="1"/>
        <v>73.92</v>
      </c>
      <c r="M15" s="63">
        <f t="shared" si="2"/>
        <v>77.44</v>
      </c>
      <c r="N15" s="63">
        <f t="shared" si="3"/>
        <v>80.959999999999994</v>
      </c>
    </row>
    <row r="16" spans="2:14" ht="15.6" hidden="1" customHeight="1" x14ac:dyDescent="0.3">
      <c r="B16" s="57" t="s">
        <v>27</v>
      </c>
      <c r="C16" s="62" t="s">
        <v>39</v>
      </c>
      <c r="D16" s="57" t="s">
        <v>32</v>
      </c>
      <c r="E16" s="58">
        <v>10.75</v>
      </c>
      <c r="F16" s="57">
        <v>500</v>
      </c>
      <c r="G16" s="59">
        <v>70.400000000000006</v>
      </c>
      <c r="H16" s="60">
        <v>35200</v>
      </c>
      <c r="I16" s="60">
        <v>3520</v>
      </c>
      <c r="J16" s="65"/>
      <c r="K16" s="63">
        <f t="shared" si="0"/>
        <v>3.5200000000000005</v>
      </c>
      <c r="L16" s="63">
        <f t="shared" si="1"/>
        <v>73.92</v>
      </c>
      <c r="M16" s="63">
        <f t="shared" si="2"/>
        <v>77.44</v>
      </c>
      <c r="N16" s="63">
        <f t="shared" si="3"/>
        <v>80.959999999999994</v>
      </c>
    </row>
    <row r="17" spans="2:14" ht="15.6" hidden="1" customHeight="1" x14ac:dyDescent="0.3">
      <c r="B17" s="57" t="s">
        <v>27</v>
      </c>
      <c r="C17" s="62" t="s">
        <v>40</v>
      </c>
      <c r="D17" s="57" t="s">
        <v>32</v>
      </c>
      <c r="E17" s="58">
        <v>10.75</v>
      </c>
      <c r="F17" s="57">
        <v>500</v>
      </c>
      <c r="G17" s="59">
        <v>70.400000000000006</v>
      </c>
      <c r="H17" s="60">
        <v>35200</v>
      </c>
      <c r="I17" s="60">
        <v>3520</v>
      </c>
      <c r="J17" s="65"/>
      <c r="K17" s="63">
        <f t="shared" si="0"/>
        <v>3.5200000000000005</v>
      </c>
      <c r="L17" s="63">
        <f t="shared" si="1"/>
        <v>73.92</v>
      </c>
      <c r="M17" s="63">
        <f t="shared" si="2"/>
        <v>77.44</v>
      </c>
      <c r="N17" s="63">
        <f t="shared" si="3"/>
        <v>80.959999999999994</v>
      </c>
    </row>
    <row r="18" spans="2:14" ht="15.6" hidden="1" customHeight="1" x14ac:dyDescent="0.3">
      <c r="B18" s="57" t="s">
        <v>27</v>
      </c>
      <c r="C18" s="62" t="s">
        <v>41</v>
      </c>
      <c r="D18" s="57" t="s">
        <v>32</v>
      </c>
      <c r="E18" s="58">
        <v>10.75</v>
      </c>
      <c r="F18" s="57">
        <v>500</v>
      </c>
      <c r="G18" s="59">
        <v>70.400000000000006</v>
      </c>
      <c r="H18" s="60">
        <v>35200</v>
      </c>
      <c r="I18" s="60">
        <v>3520</v>
      </c>
      <c r="J18" s="65"/>
      <c r="K18" s="63">
        <f t="shared" si="0"/>
        <v>3.5200000000000005</v>
      </c>
      <c r="L18" s="63">
        <f t="shared" si="1"/>
        <v>73.92</v>
      </c>
      <c r="M18" s="63">
        <f t="shared" si="2"/>
        <v>77.44</v>
      </c>
      <c r="N18" s="63">
        <f t="shared" si="3"/>
        <v>80.959999999999994</v>
      </c>
    </row>
    <row r="19" spans="2:14" ht="15.6" hidden="1" customHeight="1" x14ac:dyDescent="0.3">
      <c r="B19" s="57" t="s">
        <v>27</v>
      </c>
      <c r="C19" s="62" t="s">
        <v>42</v>
      </c>
      <c r="D19" s="57" t="s">
        <v>32</v>
      </c>
      <c r="E19" s="58">
        <v>10.75</v>
      </c>
      <c r="F19" s="57">
        <v>500</v>
      </c>
      <c r="G19" s="59">
        <v>70.400000000000006</v>
      </c>
      <c r="H19" s="60">
        <v>35200</v>
      </c>
      <c r="I19" s="60">
        <v>3520</v>
      </c>
      <c r="J19" s="65"/>
      <c r="K19" s="63">
        <f t="shared" si="0"/>
        <v>3.5200000000000005</v>
      </c>
      <c r="L19" s="63">
        <f t="shared" si="1"/>
        <v>73.92</v>
      </c>
      <c r="M19" s="63">
        <f t="shared" si="2"/>
        <v>77.44</v>
      </c>
      <c r="N19" s="63">
        <f t="shared" si="3"/>
        <v>80.959999999999994</v>
      </c>
    </row>
    <row r="20" spans="2:14" ht="15.6" hidden="1" customHeight="1" x14ac:dyDescent="0.3">
      <c r="B20" s="57" t="s">
        <v>27</v>
      </c>
      <c r="C20" s="62" t="s">
        <v>43</v>
      </c>
      <c r="D20" s="57" t="s">
        <v>32</v>
      </c>
      <c r="E20" s="58">
        <v>10.75</v>
      </c>
      <c r="F20" s="57">
        <v>500</v>
      </c>
      <c r="G20" s="59">
        <v>70.400000000000006</v>
      </c>
      <c r="H20" s="60">
        <v>35200</v>
      </c>
      <c r="I20" s="60">
        <v>3520</v>
      </c>
      <c r="J20" s="65"/>
      <c r="K20" s="63">
        <f t="shared" si="0"/>
        <v>3.5200000000000005</v>
      </c>
      <c r="L20" s="63">
        <f t="shared" si="1"/>
        <v>73.92</v>
      </c>
      <c r="M20" s="63">
        <f t="shared" si="2"/>
        <v>77.44</v>
      </c>
      <c r="N20" s="63">
        <f t="shared" si="3"/>
        <v>80.959999999999994</v>
      </c>
    </row>
    <row r="21" spans="2:14" ht="15.6" hidden="1" customHeight="1" x14ac:dyDescent="0.3">
      <c r="B21" s="57" t="s">
        <v>27</v>
      </c>
      <c r="C21" s="62" t="s">
        <v>44</v>
      </c>
      <c r="D21" s="57" t="s">
        <v>32</v>
      </c>
      <c r="E21" s="58">
        <v>10.75</v>
      </c>
      <c r="F21" s="57">
        <v>500</v>
      </c>
      <c r="G21" s="59">
        <v>70.400000000000006</v>
      </c>
      <c r="H21" s="60">
        <v>35200</v>
      </c>
      <c r="I21" s="60">
        <v>3520</v>
      </c>
      <c r="J21" s="65"/>
      <c r="K21" s="63">
        <f t="shared" si="0"/>
        <v>3.5200000000000005</v>
      </c>
      <c r="L21" s="63">
        <f t="shared" si="1"/>
        <v>73.92</v>
      </c>
      <c r="M21" s="63">
        <f t="shared" si="2"/>
        <v>77.44</v>
      </c>
      <c r="N21" s="63">
        <f t="shared" si="3"/>
        <v>80.959999999999994</v>
      </c>
    </row>
    <row r="22" spans="2:14" ht="15.6" hidden="1" customHeight="1" x14ac:dyDescent="0.3">
      <c r="B22" s="57" t="s">
        <v>27</v>
      </c>
      <c r="C22" s="62" t="s">
        <v>45</v>
      </c>
      <c r="D22" s="57" t="s">
        <v>32</v>
      </c>
      <c r="E22" s="58">
        <v>10.75</v>
      </c>
      <c r="F22" s="57">
        <v>500</v>
      </c>
      <c r="G22" s="59">
        <v>70.400000000000006</v>
      </c>
      <c r="H22" s="60">
        <v>35200</v>
      </c>
      <c r="I22" s="60">
        <v>3520</v>
      </c>
      <c r="J22" s="65"/>
      <c r="K22" s="63">
        <f t="shared" si="0"/>
        <v>3.5200000000000005</v>
      </c>
      <c r="L22" s="63">
        <f t="shared" si="1"/>
        <v>73.92</v>
      </c>
      <c r="M22" s="63">
        <f t="shared" si="2"/>
        <v>77.44</v>
      </c>
      <c r="N22" s="63">
        <f t="shared" si="3"/>
        <v>80.959999999999994</v>
      </c>
    </row>
    <row r="23" spans="2:14" ht="15.6" hidden="1" customHeight="1" x14ac:dyDescent="0.3">
      <c r="B23" s="57" t="s">
        <v>27</v>
      </c>
      <c r="C23" s="62" t="s">
        <v>46</v>
      </c>
      <c r="D23" s="57" t="s">
        <v>32</v>
      </c>
      <c r="E23" s="58">
        <v>10.75</v>
      </c>
      <c r="F23" s="57">
        <v>500</v>
      </c>
      <c r="G23" s="59">
        <v>70.400000000000006</v>
      </c>
      <c r="H23" s="60">
        <v>35200</v>
      </c>
      <c r="I23" s="60">
        <v>3520</v>
      </c>
      <c r="J23" s="65"/>
      <c r="K23" s="63">
        <f t="shared" si="0"/>
        <v>3.5200000000000005</v>
      </c>
      <c r="L23" s="63">
        <f t="shared" si="1"/>
        <v>73.92</v>
      </c>
      <c r="M23" s="63">
        <f t="shared" si="2"/>
        <v>77.44</v>
      </c>
      <c r="N23" s="63">
        <f t="shared" si="3"/>
        <v>80.959999999999994</v>
      </c>
    </row>
    <row r="24" spans="2:14" ht="15.6" hidden="1" customHeight="1" x14ac:dyDescent="0.3">
      <c r="B24" s="57" t="s">
        <v>27</v>
      </c>
      <c r="C24" s="62" t="s">
        <v>47</v>
      </c>
      <c r="D24" s="57" t="s">
        <v>32</v>
      </c>
      <c r="E24" s="58">
        <v>10.75</v>
      </c>
      <c r="F24" s="57">
        <v>500</v>
      </c>
      <c r="G24" s="59">
        <v>70.400000000000006</v>
      </c>
      <c r="H24" s="60">
        <v>35200</v>
      </c>
      <c r="I24" s="60">
        <v>3520</v>
      </c>
      <c r="J24" s="65"/>
      <c r="K24" s="63">
        <f t="shared" si="0"/>
        <v>3.5200000000000005</v>
      </c>
      <c r="L24" s="63">
        <f t="shared" si="1"/>
        <v>73.92</v>
      </c>
      <c r="M24" s="63">
        <f t="shared" si="2"/>
        <v>77.44</v>
      </c>
      <c r="N24" s="63">
        <f t="shared" si="3"/>
        <v>80.959999999999994</v>
      </c>
    </row>
    <row r="25" spans="2:14" ht="15.6" hidden="1" customHeight="1" x14ac:dyDescent="0.3">
      <c r="B25" s="57" t="s">
        <v>27</v>
      </c>
      <c r="C25" s="62" t="s">
        <v>48</v>
      </c>
      <c r="D25" s="57" t="s">
        <v>32</v>
      </c>
      <c r="E25" s="58">
        <v>10.75</v>
      </c>
      <c r="F25" s="57">
        <v>500</v>
      </c>
      <c r="G25" s="59">
        <v>70.400000000000006</v>
      </c>
      <c r="H25" s="60">
        <v>35200</v>
      </c>
      <c r="I25" s="60">
        <v>3520</v>
      </c>
      <c r="J25" s="65"/>
      <c r="K25" s="63">
        <f t="shared" si="0"/>
        <v>3.5200000000000005</v>
      </c>
      <c r="L25" s="63">
        <f t="shared" si="1"/>
        <v>73.92</v>
      </c>
      <c r="M25" s="63">
        <f t="shared" si="2"/>
        <v>77.44</v>
      </c>
      <c r="N25" s="63">
        <f t="shared" si="3"/>
        <v>80.959999999999994</v>
      </c>
    </row>
    <row r="26" spans="2:14" ht="15.6" hidden="1" customHeight="1" x14ac:dyDescent="0.3">
      <c r="B26" s="57" t="s">
        <v>27</v>
      </c>
      <c r="C26" s="62" t="s">
        <v>49</v>
      </c>
      <c r="D26" s="57" t="s">
        <v>32</v>
      </c>
      <c r="E26" s="58">
        <v>10.75</v>
      </c>
      <c r="F26" s="57">
        <v>500</v>
      </c>
      <c r="G26" s="59">
        <v>70.400000000000006</v>
      </c>
      <c r="H26" s="60">
        <v>35200</v>
      </c>
      <c r="I26" s="60">
        <v>3520</v>
      </c>
      <c r="J26" s="65"/>
      <c r="K26" s="63">
        <f t="shared" si="0"/>
        <v>3.5200000000000005</v>
      </c>
      <c r="L26" s="63">
        <f t="shared" si="1"/>
        <v>73.92</v>
      </c>
      <c r="M26" s="63">
        <f t="shared" si="2"/>
        <v>77.44</v>
      </c>
      <c r="N26" s="63">
        <f t="shared" si="3"/>
        <v>80.959999999999994</v>
      </c>
    </row>
    <row r="27" spans="2:14" ht="15.6" hidden="1" customHeight="1" x14ac:dyDescent="0.3">
      <c r="B27" s="57" t="s">
        <v>27</v>
      </c>
      <c r="C27" s="62" t="s">
        <v>50</v>
      </c>
      <c r="D27" s="57" t="s">
        <v>32</v>
      </c>
      <c r="E27" s="58">
        <v>10.75</v>
      </c>
      <c r="F27" s="57">
        <v>500</v>
      </c>
      <c r="G27" s="59">
        <v>70.400000000000006</v>
      </c>
      <c r="H27" s="60">
        <v>35200</v>
      </c>
      <c r="I27" s="60">
        <v>3520</v>
      </c>
      <c r="J27" s="65"/>
      <c r="K27" s="63">
        <f t="shared" si="0"/>
        <v>3.5200000000000005</v>
      </c>
      <c r="L27" s="63">
        <f t="shared" si="1"/>
        <v>73.92</v>
      </c>
      <c r="M27" s="63">
        <f t="shared" si="2"/>
        <v>77.44</v>
      </c>
      <c r="N27" s="63">
        <f t="shared" si="3"/>
        <v>80.959999999999994</v>
      </c>
    </row>
    <row r="28" spans="2:14" ht="15.6" hidden="1" customHeight="1" x14ac:dyDescent="0.3">
      <c r="B28" s="57" t="s">
        <v>27</v>
      </c>
      <c r="C28" s="62" t="s">
        <v>51</v>
      </c>
      <c r="D28" s="57" t="s">
        <v>32</v>
      </c>
      <c r="E28" s="58">
        <v>10.75</v>
      </c>
      <c r="F28" s="57">
        <v>500</v>
      </c>
      <c r="G28" s="59">
        <v>70.400000000000006</v>
      </c>
      <c r="H28" s="60">
        <v>35200</v>
      </c>
      <c r="I28" s="60">
        <v>3520</v>
      </c>
      <c r="J28" s="65"/>
      <c r="K28" s="63">
        <f t="shared" si="0"/>
        <v>3.5200000000000005</v>
      </c>
      <c r="L28" s="63">
        <f t="shared" si="1"/>
        <v>73.92</v>
      </c>
      <c r="M28" s="63">
        <f t="shared" si="2"/>
        <v>77.44</v>
      </c>
      <c r="N28" s="63">
        <f t="shared" si="3"/>
        <v>80.959999999999994</v>
      </c>
    </row>
    <row r="29" spans="2:14" ht="15.6" hidden="1" customHeight="1" x14ac:dyDescent="0.3">
      <c r="B29" s="57" t="s">
        <v>27</v>
      </c>
      <c r="C29" s="62" t="s">
        <v>52</v>
      </c>
      <c r="D29" s="57" t="s">
        <v>32</v>
      </c>
      <c r="E29" s="58">
        <v>10.75</v>
      </c>
      <c r="F29" s="57">
        <v>500</v>
      </c>
      <c r="G29" s="59">
        <v>70.400000000000006</v>
      </c>
      <c r="H29" s="60">
        <v>35200</v>
      </c>
      <c r="I29" s="60">
        <v>3520</v>
      </c>
      <c r="J29" s="65"/>
      <c r="K29" s="63">
        <f t="shared" si="0"/>
        <v>3.5200000000000005</v>
      </c>
      <c r="L29" s="63">
        <f t="shared" si="1"/>
        <v>73.92</v>
      </c>
      <c r="M29" s="63">
        <f t="shared" si="2"/>
        <v>77.44</v>
      </c>
      <c r="N29" s="63">
        <f t="shared" si="3"/>
        <v>80.959999999999994</v>
      </c>
    </row>
    <row r="30" spans="2:14" ht="15.6" hidden="1" customHeight="1" x14ac:dyDescent="0.3">
      <c r="B30" s="57" t="s">
        <v>27</v>
      </c>
      <c r="C30" s="62" t="s">
        <v>53</v>
      </c>
      <c r="D30" s="57" t="s">
        <v>32</v>
      </c>
      <c r="E30" s="58">
        <v>10.75</v>
      </c>
      <c r="F30" s="57">
        <v>500</v>
      </c>
      <c r="G30" s="59">
        <v>70.400000000000006</v>
      </c>
      <c r="H30" s="60">
        <v>35200</v>
      </c>
      <c r="I30" s="60">
        <v>3520</v>
      </c>
      <c r="J30" s="65"/>
      <c r="K30" s="63">
        <f t="shared" si="0"/>
        <v>3.5200000000000005</v>
      </c>
      <c r="L30" s="63">
        <f t="shared" si="1"/>
        <v>73.92</v>
      </c>
      <c r="M30" s="63">
        <f t="shared" si="2"/>
        <v>77.44</v>
      </c>
      <c r="N30" s="63">
        <f t="shared" si="3"/>
        <v>80.959999999999994</v>
      </c>
    </row>
    <row r="31" spans="2:14" ht="15.6" hidden="1" customHeight="1" x14ac:dyDescent="0.3">
      <c r="B31" s="57" t="s">
        <v>27</v>
      </c>
      <c r="C31" s="62" t="s">
        <v>54</v>
      </c>
      <c r="D31" s="57" t="s">
        <v>32</v>
      </c>
      <c r="E31" s="58">
        <v>10.75</v>
      </c>
      <c r="F31" s="57">
        <v>306.20999999999998</v>
      </c>
      <c r="G31" s="59">
        <v>70.400000000000006</v>
      </c>
      <c r="H31" s="60">
        <v>21557.184000000001</v>
      </c>
      <c r="I31" s="60">
        <v>2155.7184000000002</v>
      </c>
      <c r="J31" s="65"/>
      <c r="K31" s="63">
        <f t="shared" si="0"/>
        <v>3.5200000000000005</v>
      </c>
      <c r="L31" s="63">
        <f t="shared" si="1"/>
        <v>73.92</v>
      </c>
      <c r="M31" s="63">
        <f t="shared" si="2"/>
        <v>77.44</v>
      </c>
      <c r="N31" s="63">
        <f t="shared" si="3"/>
        <v>80.959999999999994</v>
      </c>
    </row>
    <row r="32" spans="2:14" x14ac:dyDescent="0.3">
      <c r="B32" s="57" t="s">
        <v>27</v>
      </c>
      <c r="C32" s="62" t="s">
        <v>36</v>
      </c>
      <c r="D32" s="57" t="s">
        <v>32</v>
      </c>
      <c r="E32" s="61">
        <v>10.75</v>
      </c>
      <c r="F32" s="60">
        <v>8806.2099999999991</v>
      </c>
      <c r="G32" s="59">
        <v>70.400000000000006</v>
      </c>
      <c r="H32" s="60">
        <v>619957.18400000001</v>
      </c>
      <c r="I32" s="60">
        <v>61995.718400000005</v>
      </c>
      <c r="J32" s="65" t="s">
        <v>60</v>
      </c>
      <c r="K32" s="63">
        <f t="shared" si="0"/>
        <v>3.5200000000000005</v>
      </c>
      <c r="L32" s="63">
        <f t="shared" si="1"/>
        <v>73.92</v>
      </c>
      <c r="M32" s="63">
        <f t="shared" si="2"/>
        <v>77.44</v>
      </c>
      <c r="N32" s="63">
        <f t="shared" si="3"/>
        <v>80.959999999999994</v>
      </c>
    </row>
    <row r="33" spans="2:14" x14ac:dyDescent="0.3">
      <c r="B33" s="57" t="s">
        <v>27</v>
      </c>
      <c r="C33" s="62" t="s">
        <v>36</v>
      </c>
      <c r="D33" s="57" t="s">
        <v>34</v>
      </c>
      <c r="E33" s="61">
        <v>14.75</v>
      </c>
      <c r="F33" s="60">
        <v>5181.45</v>
      </c>
      <c r="G33" s="59">
        <v>100.80000000000001</v>
      </c>
      <c r="H33" s="60">
        <v>522290.16000000003</v>
      </c>
      <c r="I33" s="60">
        <v>52229.016000000003</v>
      </c>
      <c r="J33" s="66" t="s">
        <v>59</v>
      </c>
      <c r="K33" s="63">
        <f t="shared" si="0"/>
        <v>5.0400000000000009</v>
      </c>
      <c r="L33" s="63">
        <f t="shared" si="1"/>
        <v>105.84000000000002</v>
      </c>
      <c r="M33" s="63">
        <f t="shared" si="2"/>
        <v>110.88000000000002</v>
      </c>
      <c r="N33" s="63">
        <f t="shared" si="3"/>
        <v>115.92000000000003</v>
      </c>
    </row>
  </sheetData>
  <mergeCells count="1">
    <mergeCell ref="J4:J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Anexa 2</vt:lpstr>
      <vt:lpstr>ADJUDECAT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2020-12-23T13:00:57Z</dcterms:modified>
</cp:coreProperties>
</file>